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meghe\OneDrive\Email attachments\Documents\ACCPTA\"/>
    </mc:Choice>
  </mc:AlternateContent>
  <xr:revisionPtr revIDLastSave="0" documentId="13_ncr:1_{59269D01-7BA4-41CC-A466-8C53AFF8B6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" sheetId="1" r:id="rId1"/>
    <sheet name="Income" sheetId="2" r:id="rId2"/>
    <sheet name="Expenses" sheetId="3" r:id="rId3"/>
  </sheets>
  <definedNames>
    <definedName name="_xlnm._FilterDatabase" localSheetId="2" hidden="1">Expenses!$A$1:$F$33</definedName>
    <definedName name="_xlnm._FilterDatabase" localSheetId="1" hidden="1">Income!$A$1:$E$1</definedName>
    <definedName name="_xlnm.Print_Area" localSheetId="0">Summary!$A$1:$D$45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D29" i="1" s="1"/>
  <c r="C28" i="1"/>
  <c r="D28" i="1" s="1"/>
  <c r="C27" i="1"/>
  <c r="D27" i="1" s="1"/>
  <c r="C26" i="1"/>
  <c r="D26" i="1" s="1"/>
  <c r="C25" i="1"/>
  <c r="D25" i="1" s="1"/>
  <c r="C24" i="1"/>
  <c r="D24" i="1" s="1"/>
  <c r="C23" i="1"/>
  <c r="D23" i="1" s="1"/>
  <c r="C22" i="1"/>
  <c r="D22" i="1" s="1"/>
  <c r="C21" i="1"/>
  <c r="D21" i="1" s="1"/>
  <c r="C20" i="1"/>
  <c r="D20" i="1" s="1"/>
  <c r="C19" i="1"/>
  <c r="D19" i="1" s="1"/>
  <c r="C18" i="1"/>
  <c r="D18" i="1" s="1"/>
  <c r="C10" i="1"/>
  <c r="D10" i="1" s="1"/>
  <c r="C12" i="1"/>
  <c r="C11" i="1"/>
  <c r="C9" i="1"/>
  <c r="D9" i="1" s="1"/>
  <c r="C8" i="1"/>
  <c r="C7" i="1"/>
  <c r="D7" i="1" s="1"/>
  <c r="C39" i="1"/>
  <c r="C43" i="1" s="1"/>
  <c r="B21" i="1"/>
  <c r="B30" i="1" s="1"/>
  <c r="B13" i="1"/>
  <c r="D30" i="1" l="1"/>
  <c r="C30" i="1"/>
  <c r="C13" i="1"/>
  <c r="D11" i="1"/>
  <c r="D12" i="1" l="1"/>
  <c r="D13" i="1" s="1"/>
</calcChain>
</file>

<file path=xl/sharedStrings.xml><?xml version="1.0" encoding="utf-8"?>
<sst xmlns="http://schemas.openxmlformats.org/spreadsheetml/2006/main" count="134" uniqueCount="76">
  <si>
    <t>INCOME</t>
  </si>
  <si>
    <t>Budget</t>
  </si>
  <si>
    <t>Actual</t>
  </si>
  <si>
    <t>Variance</t>
  </si>
  <si>
    <t>Box Tops</t>
  </si>
  <si>
    <t>TOTAL INCOME</t>
  </si>
  <si>
    <t>EXPENSES</t>
  </si>
  <si>
    <t>TOTAL EXPENSES</t>
  </si>
  <si>
    <t>Date</t>
  </si>
  <si>
    <t>Amount</t>
  </si>
  <si>
    <t>Notes</t>
  </si>
  <si>
    <t>T-shirts</t>
  </si>
  <si>
    <t>Check #</t>
  </si>
  <si>
    <t>Pay to</t>
  </si>
  <si>
    <t>Expense Category</t>
  </si>
  <si>
    <t>ACH</t>
  </si>
  <si>
    <t>Florida PTA</t>
  </si>
  <si>
    <t>Carnival</t>
  </si>
  <si>
    <t>Membership dues</t>
  </si>
  <si>
    <t>Misc. Income</t>
  </si>
  <si>
    <t>ABC School Monthly Financial Report</t>
  </si>
  <si>
    <t>Leadership development</t>
  </si>
  <si>
    <t>Programs</t>
  </si>
  <si>
    <t>County Council dues</t>
  </si>
  <si>
    <t>Education Foundation of Alachua County</t>
  </si>
  <si>
    <t>Hospitality/Staff Appreciation</t>
  </si>
  <si>
    <t>Insurance</t>
  </si>
  <si>
    <t>Misc. Expenses</t>
  </si>
  <si>
    <t>Membership promotions</t>
  </si>
  <si>
    <t>BANK STATEMENT RECONCILIATION</t>
  </si>
  <si>
    <t>Plus uncleared deposits</t>
  </si>
  <si>
    <t>Minus uncleared withdrawals</t>
  </si>
  <si>
    <t>Total deposits cleared per bank statement</t>
  </si>
  <si>
    <t>Total withdrawals cleared per bank statement</t>
  </si>
  <si>
    <t>Ending balance per ledger</t>
  </si>
  <si>
    <t>Summer 2023 budget</t>
  </si>
  <si>
    <t>Item</t>
  </si>
  <si>
    <t>Income Category</t>
  </si>
  <si>
    <t>Donations</t>
  </si>
  <si>
    <t>Wristband sales</t>
  </si>
  <si>
    <t>Carnival sponsorship</t>
  </si>
  <si>
    <t>Spiritwear</t>
  </si>
  <si>
    <t>Membership</t>
  </si>
  <si>
    <t>Membership fees</t>
  </si>
  <si>
    <t>50 members</t>
  </si>
  <si>
    <t>20 members</t>
  </si>
  <si>
    <t>Donation - XYZ business</t>
  </si>
  <si>
    <t>Spirit Night - ABC restaurant</t>
  </si>
  <si>
    <t>Donations - XYZ family</t>
  </si>
  <si>
    <t>Bounce House inc.</t>
  </si>
  <si>
    <t>Rental - 3 bounce houses</t>
  </si>
  <si>
    <t>Omni Resorts</t>
  </si>
  <si>
    <t>2 hotel nights for attendee at FL PTA leadership convention</t>
  </si>
  <si>
    <t>Food and beverage inc.</t>
  </si>
  <si>
    <t>Pizza, sodas, water for 200</t>
  </si>
  <si>
    <t>T-shirts inc.</t>
  </si>
  <si>
    <t>60 shirts sold @$10 each</t>
  </si>
  <si>
    <t>60 shirts purchased @ $4.31 each</t>
  </si>
  <si>
    <t>Printer, inc.</t>
  </si>
  <si>
    <t>Banner to promote membership</t>
  </si>
  <si>
    <t>Science night inc.</t>
  </si>
  <si>
    <t>Science night supplies</t>
  </si>
  <si>
    <t>Kindness program supplies</t>
  </si>
  <si>
    <t>ACCPTA</t>
  </si>
  <si>
    <t>Teacher of the Year program sponsorship</t>
  </si>
  <si>
    <t>Restaurant Inc.</t>
  </si>
  <si>
    <t>Thanksgiving Staff Appreciation lunch</t>
  </si>
  <si>
    <t>Gifts, inc.</t>
  </si>
  <si>
    <t>Holiday gifts for staff</t>
  </si>
  <si>
    <t>Insurance company inc.</t>
  </si>
  <si>
    <t>Annual insurance renewal</t>
  </si>
  <si>
    <t>Kindness inc.</t>
  </si>
  <si>
    <t>February 1, 2023 - February 28, 2023</t>
  </si>
  <si>
    <t>Date of reconciliation: March 5, 2023</t>
  </si>
  <si>
    <t>Bank Statement Beginning Balance February 1, 2023</t>
  </si>
  <si>
    <t>Bank Statement Ending Balance February 28,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</si>
</sst>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0"/>
      <color rgb="FF000000"/>
      <name val="Arial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</font>
    <font>
      <b/>
      <sz val="12"/>
      <color theme="1"/>
      <name val="Verdana"/>
      <family val="2"/>
    </font>
    <font>
      <sz val="12"/>
      <color rgb="FF000000"/>
      <name val="Arial"/>
      <family val="2"/>
    </font>
    <font>
      <sz val="12"/>
      <color theme="1"/>
      <name val="Verdana"/>
      <family val="2"/>
    </font>
    <font>
      <b/>
      <sz val="14"/>
      <color theme="1"/>
      <name val="Verdana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44" fontId="2" fillId="0" borderId="0" xfId="0" applyNumberFormat="1" applyFont="1"/>
    <xf numFmtId="0" fontId="4" fillId="0" borderId="0" xfId="0" applyFont="1"/>
    <xf numFmtId="164" fontId="4" fillId="0" borderId="0" xfId="0" applyNumberFormat="1" applyFont="1"/>
    <xf numFmtId="14" fontId="4" fillId="0" borderId="0" xfId="0" applyNumberFormat="1" applyFont="1"/>
    <xf numFmtId="14" fontId="5" fillId="0" borderId="0" xfId="0" applyNumberFormat="1" applyFont="1"/>
    <xf numFmtId="0" fontId="5" fillId="0" borderId="0" xfId="0" applyFont="1"/>
    <xf numFmtId="164" fontId="5" fillId="0" borderId="0" xfId="0" applyNumberFormat="1" applyFont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2" fillId="0" borderId="0" xfId="0" applyFont="1" applyBorder="1"/>
    <xf numFmtId="44" fontId="2" fillId="0" borderId="0" xfId="0" applyNumberFormat="1" applyFont="1" applyBorder="1"/>
    <xf numFmtId="0" fontId="2" fillId="0" borderId="1" xfId="0" applyFont="1" applyBorder="1"/>
    <xf numFmtId="0" fontId="0" fillId="0" borderId="0" xfId="0" applyBorder="1"/>
    <xf numFmtId="44" fontId="2" fillId="0" borderId="1" xfId="0" applyNumberFormat="1" applyFont="1" applyBorder="1"/>
    <xf numFmtId="0" fontId="1" fillId="0" borderId="0" xfId="0" applyFont="1" applyBorder="1"/>
    <xf numFmtId="0" fontId="7" fillId="2" borderId="0" xfId="0" applyFont="1" applyFill="1"/>
    <xf numFmtId="0" fontId="2" fillId="2" borderId="0" xfId="0" applyFont="1" applyFill="1"/>
    <xf numFmtId="44" fontId="2" fillId="0" borderId="0" xfId="1" applyFont="1"/>
    <xf numFmtId="44" fontId="2" fillId="0" borderId="1" xfId="1" applyFont="1" applyBorder="1"/>
    <xf numFmtId="0" fontId="3" fillId="0" borderId="0" xfId="0" applyFont="1" applyFill="1"/>
    <xf numFmtId="0" fontId="2" fillId="0" borderId="0" xfId="0" applyFont="1" applyFill="1"/>
    <xf numFmtId="0" fontId="7" fillId="3" borderId="0" xfId="0" applyFont="1" applyFill="1"/>
    <xf numFmtId="0" fontId="7" fillId="3" borderId="0" xfId="0" applyFont="1" applyFill="1" applyBorder="1" applyAlignment="1">
      <alignment horizontal="center"/>
    </xf>
    <xf numFmtId="0" fontId="7" fillId="4" borderId="0" xfId="0" applyFont="1" applyFill="1"/>
    <xf numFmtId="0" fontId="7" fillId="4" borderId="0" xfId="0" applyFont="1" applyFill="1" applyBorder="1" applyAlignment="1">
      <alignment horizontal="center"/>
    </xf>
    <xf numFmtId="0" fontId="12" fillId="0" borderId="0" xfId="0" applyFont="1"/>
    <xf numFmtId="0" fontId="13" fillId="0" borderId="1" xfId="0" applyFont="1" applyBorder="1"/>
    <xf numFmtId="164" fontId="13" fillId="0" borderId="1" xfId="0" applyNumberFormat="1" applyFont="1" applyBorder="1"/>
    <xf numFmtId="0" fontId="14" fillId="0" borderId="1" xfId="0" applyFont="1" applyBorder="1"/>
    <xf numFmtId="0" fontId="13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50"/>
  <sheetViews>
    <sheetView tabSelected="1" zoomScaleNormal="100" workbookViewId="0">
      <selection activeCell="A40" sqref="A40"/>
    </sheetView>
  </sheetViews>
  <sheetFormatPr defaultColWidth="14.44140625" defaultRowHeight="15.75" customHeight="1" x14ac:dyDescent="0.25"/>
  <cols>
    <col min="1" max="1" width="54.44140625" customWidth="1"/>
    <col min="2" max="2" width="18.6640625" customWidth="1"/>
    <col min="3" max="3" width="18.44140625" customWidth="1"/>
    <col min="4" max="4" width="18.6640625" customWidth="1"/>
  </cols>
  <sheetData>
    <row r="1" spans="1:4" s="11" customFormat="1" ht="15.75" customHeight="1" x14ac:dyDescent="0.3">
      <c r="A1" s="12" t="s">
        <v>20</v>
      </c>
      <c r="B1" s="13"/>
      <c r="C1" s="13"/>
      <c r="D1" s="10"/>
    </row>
    <row r="2" spans="1:4" ht="15.75" customHeight="1" x14ac:dyDescent="0.25">
      <c r="A2" s="24" t="s">
        <v>72</v>
      </c>
      <c r="B2" s="25"/>
      <c r="C2" s="2"/>
      <c r="D2" s="2"/>
    </row>
    <row r="3" spans="1:4" ht="15.75" customHeight="1" x14ac:dyDescent="0.25">
      <c r="A3" s="1"/>
      <c r="B3" s="2"/>
      <c r="C3" s="2"/>
      <c r="D3" s="2"/>
    </row>
    <row r="4" spans="1:4" ht="15.75" customHeight="1" x14ac:dyDescent="0.25">
      <c r="A4" s="1"/>
      <c r="B4" s="11"/>
      <c r="C4" s="11"/>
      <c r="D4" s="11"/>
    </row>
    <row r="5" spans="1:4" ht="15.75" customHeight="1" x14ac:dyDescent="0.3">
      <c r="A5" s="26" t="s">
        <v>0</v>
      </c>
      <c r="B5" s="27" t="s">
        <v>1</v>
      </c>
      <c r="C5" s="27" t="s">
        <v>2</v>
      </c>
      <c r="D5" s="27" t="s">
        <v>3</v>
      </c>
    </row>
    <row r="6" spans="1:4" ht="15.75" customHeight="1" x14ac:dyDescent="0.25">
      <c r="A6" s="1"/>
      <c r="B6" s="2"/>
      <c r="C6" s="2"/>
      <c r="D6" s="2"/>
    </row>
    <row r="7" spans="1:4" ht="15.75" customHeight="1" x14ac:dyDescent="0.25">
      <c r="A7" s="2" t="s">
        <v>17</v>
      </c>
      <c r="B7" s="3">
        <v>5000</v>
      </c>
      <c r="C7" s="3">
        <f>SUMIF(Income!$D$2:$D$62,"Carnival",Income!$C$2:$C$62)</f>
        <v>4300</v>
      </c>
      <c r="D7" s="3">
        <f t="shared" ref="D7:D9" si="0">C7-B7</f>
        <v>-700</v>
      </c>
    </row>
    <row r="8" spans="1:4" s="17" customFormat="1" ht="15.75" customHeight="1" x14ac:dyDescent="0.25">
      <c r="A8" s="14" t="s">
        <v>38</v>
      </c>
      <c r="B8" s="15">
        <v>1000</v>
      </c>
      <c r="C8" s="3">
        <f>SUMIF(Income!$D$2:$D$62,"Donations",Income!$C$2:$C$62)</f>
        <v>1000</v>
      </c>
      <c r="D8" s="15"/>
    </row>
    <row r="9" spans="1:4" ht="15.6" customHeight="1" x14ac:dyDescent="0.25">
      <c r="A9" s="2" t="s">
        <v>41</v>
      </c>
      <c r="B9" s="3">
        <v>500</v>
      </c>
      <c r="C9" s="3">
        <f>SUMIF(Income!$D$2:$D$62,"Spiritwear",Income!$C$2:$C$62)</f>
        <v>600</v>
      </c>
      <c r="D9" s="3">
        <f t="shared" si="0"/>
        <v>100</v>
      </c>
    </row>
    <row r="10" spans="1:4" ht="15.75" customHeight="1" x14ac:dyDescent="0.25">
      <c r="A10" s="2" t="s">
        <v>18</v>
      </c>
      <c r="B10" s="3">
        <v>750</v>
      </c>
      <c r="C10" s="3">
        <f>SUMIF(Income!$D$2:$D$62,"Membership Dues",Income!$C$2:$C$62)</f>
        <v>600</v>
      </c>
      <c r="D10" s="3">
        <f>C10-B10</f>
        <v>-150</v>
      </c>
    </row>
    <row r="11" spans="1:4" s="17" customFormat="1" ht="15.75" customHeight="1" x14ac:dyDescent="0.25">
      <c r="A11" s="14" t="s">
        <v>4</v>
      </c>
      <c r="B11" s="15">
        <v>50</v>
      </c>
      <c r="C11" s="3">
        <f>SUMIF(Income!$D$2:$D$62,"Box Tops",Income!$C$2:$C$62)</f>
        <v>60</v>
      </c>
      <c r="D11" s="15">
        <f>C11-B11</f>
        <v>10</v>
      </c>
    </row>
    <row r="12" spans="1:4" s="17" customFormat="1" ht="15.75" customHeight="1" x14ac:dyDescent="0.25">
      <c r="A12" s="16" t="s">
        <v>19</v>
      </c>
      <c r="B12" s="18">
        <v>200</v>
      </c>
      <c r="C12" s="18">
        <f>SUMIF(Income!$D$2:$D$62,"Misc. Income",Income!$C$2:$C$62)</f>
        <v>0</v>
      </c>
      <c r="D12" s="18">
        <f t="shared" ref="D12" si="1">C12-B12</f>
        <v>-200</v>
      </c>
    </row>
    <row r="13" spans="1:4" s="17" customFormat="1" ht="15.75" customHeight="1" x14ac:dyDescent="0.25">
      <c r="A13" s="19" t="s">
        <v>5</v>
      </c>
      <c r="B13" s="15">
        <f>SUM(B7:B12)</f>
        <v>7500</v>
      </c>
      <c r="C13" s="15">
        <f>SUM(C7:C12)</f>
        <v>6560</v>
      </c>
      <c r="D13" s="15">
        <f>SUM(D7:D12)</f>
        <v>-940</v>
      </c>
    </row>
    <row r="14" spans="1:4" s="17" customFormat="1" ht="15.75" customHeight="1" x14ac:dyDescent="0.25">
      <c r="A14" s="19"/>
      <c r="B14" s="15"/>
      <c r="C14" s="15"/>
      <c r="D14" s="15"/>
    </row>
    <row r="15" spans="1:4" s="17" customFormat="1" ht="15.75" customHeight="1" x14ac:dyDescent="0.25">
      <c r="A15" s="19"/>
      <c r="B15" s="15"/>
      <c r="C15" s="15"/>
      <c r="D15" s="15"/>
    </row>
    <row r="16" spans="1:4" ht="15.75" customHeight="1" x14ac:dyDescent="0.3">
      <c r="A16" s="28" t="s">
        <v>6</v>
      </c>
      <c r="B16" s="29" t="s">
        <v>1</v>
      </c>
      <c r="C16" s="29" t="s">
        <v>2</v>
      </c>
      <c r="D16" s="29" t="s">
        <v>3</v>
      </c>
    </row>
    <row r="17" spans="1:4" ht="15.75" customHeight="1" x14ac:dyDescent="0.25">
      <c r="A17" s="1"/>
      <c r="B17" s="2"/>
      <c r="C17" s="2"/>
      <c r="D17" s="2"/>
    </row>
    <row r="18" spans="1:4" ht="13.2" x14ac:dyDescent="0.25">
      <c r="A18" s="2" t="s">
        <v>17</v>
      </c>
      <c r="B18" s="3">
        <v>2000</v>
      </c>
      <c r="C18" s="3">
        <f>SUMIF(Expenses!$E$2:$E$58,"Carnival",Expenses!$D$2:$D$58)</f>
        <v>1500</v>
      </c>
      <c r="D18" s="3">
        <f t="shared" ref="D18:D30" si="2">C18-B18</f>
        <v>-500</v>
      </c>
    </row>
    <row r="19" spans="1:4" ht="13.2" x14ac:dyDescent="0.25">
      <c r="A19" s="2" t="s">
        <v>21</v>
      </c>
      <c r="B19" s="3">
        <v>500</v>
      </c>
      <c r="C19" s="3">
        <f>SUMIF(Expenses!$E$2:$E$58,"Leadership development",Expenses!$D$2:$D$58)</f>
        <v>450</v>
      </c>
      <c r="D19" s="3">
        <f t="shared" si="2"/>
        <v>-50</v>
      </c>
    </row>
    <row r="20" spans="1:4" ht="13.2" x14ac:dyDescent="0.25">
      <c r="A20" s="2" t="s">
        <v>41</v>
      </c>
      <c r="B20" s="3">
        <v>300</v>
      </c>
      <c r="C20" s="3">
        <f>SUMIF(Expenses!$E$2:$E$58,"Spiritwear",Expenses!$D$2:$D$58)</f>
        <v>259</v>
      </c>
      <c r="D20" s="3">
        <f t="shared" si="2"/>
        <v>-41</v>
      </c>
    </row>
    <row r="21" spans="1:4" s="17" customFormat="1" ht="13.2" x14ac:dyDescent="0.25">
      <c r="A21" s="14" t="s">
        <v>43</v>
      </c>
      <c r="B21" s="15">
        <f>150*3.5</f>
        <v>525</v>
      </c>
      <c r="C21" s="3">
        <f>SUMIF(Expenses!$E$2:$E$58,"Membership fees",Expenses!$D$2:$D$58)</f>
        <v>420</v>
      </c>
      <c r="D21" s="3">
        <f t="shared" si="2"/>
        <v>-105</v>
      </c>
    </row>
    <row r="22" spans="1:4" s="17" customFormat="1" ht="13.2" x14ac:dyDescent="0.25">
      <c r="A22" s="14" t="s">
        <v>28</v>
      </c>
      <c r="B22" s="15">
        <v>100</v>
      </c>
      <c r="C22" s="3">
        <f>SUMIF(Expenses!$E$2:$E$58,"Membership promotions",Expenses!$D$2:$D$58)</f>
        <v>50</v>
      </c>
      <c r="D22" s="3">
        <f t="shared" si="2"/>
        <v>-50</v>
      </c>
    </row>
    <row r="23" spans="1:4" ht="13.2" x14ac:dyDescent="0.25">
      <c r="A23" s="2" t="s">
        <v>22</v>
      </c>
      <c r="B23" s="3">
        <v>1500</v>
      </c>
      <c r="C23" s="3">
        <f>SUMIF(Expenses!$E$2:$E$58,"Programs",Expenses!$D$2:$D$58)</f>
        <v>1200</v>
      </c>
      <c r="D23" s="3">
        <f t="shared" si="2"/>
        <v>-300</v>
      </c>
    </row>
    <row r="24" spans="1:4" ht="13.2" x14ac:dyDescent="0.25">
      <c r="A24" s="2" t="s">
        <v>23</v>
      </c>
      <c r="B24" s="3">
        <v>50</v>
      </c>
      <c r="C24" s="3">
        <f>SUMIF(Expenses!$E$2:$E$58,"County Council dues",Expenses!$D$2:$D$58)</f>
        <v>50</v>
      </c>
      <c r="D24" s="3">
        <f t="shared" si="2"/>
        <v>0</v>
      </c>
    </row>
    <row r="25" spans="1:4" ht="13.2" x14ac:dyDescent="0.25">
      <c r="A25" s="2" t="s">
        <v>24</v>
      </c>
      <c r="B25" s="3">
        <v>50</v>
      </c>
      <c r="C25" s="3">
        <f>SUMIF(Expenses!$E$2:$E$58,"Education Foundation of Alachua County",Expenses!$D$2:$D$58)</f>
        <v>50</v>
      </c>
      <c r="D25" s="3">
        <f t="shared" si="2"/>
        <v>0</v>
      </c>
    </row>
    <row r="26" spans="1:4" ht="13.2" x14ac:dyDescent="0.25">
      <c r="A26" s="2" t="s">
        <v>25</v>
      </c>
      <c r="B26" s="3">
        <v>1100</v>
      </c>
      <c r="C26" s="3">
        <f>SUMIF(Expenses!$E$2:$E$58,"Hospitality/Staff Appreciation",Expenses!$D$2:$D$58)</f>
        <v>1200</v>
      </c>
      <c r="D26" s="3">
        <f t="shared" si="2"/>
        <v>100</v>
      </c>
    </row>
    <row r="27" spans="1:4" s="17" customFormat="1" ht="13.2" x14ac:dyDescent="0.25">
      <c r="A27" s="14" t="s">
        <v>26</v>
      </c>
      <c r="B27" s="15">
        <v>200</v>
      </c>
      <c r="C27" s="3">
        <f>SUMIF(Expenses!$E$2:$E$58,"Insurance",Expenses!$D$2:$D$58)</f>
        <v>180</v>
      </c>
      <c r="D27" s="3">
        <f t="shared" si="2"/>
        <v>-20</v>
      </c>
    </row>
    <row r="28" spans="1:4" s="17" customFormat="1" ht="13.2" x14ac:dyDescent="0.25">
      <c r="A28" s="14" t="s">
        <v>35</v>
      </c>
      <c r="B28" s="15">
        <v>1000</v>
      </c>
      <c r="C28" s="3">
        <f>SUMIF(Expenses!$E$2:$E$58,"Summer 2023 budget",Expenses!$D$2:$D$58)</f>
        <v>0</v>
      </c>
      <c r="D28" s="3">
        <f t="shared" si="2"/>
        <v>-1000</v>
      </c>
    </row>
    <row r="29" spans="1:4" s="17" customFormat="1" ht="13.2" x14ac:dyDescent="0.25">
      <c r="A29" s="16" t="s">
        <v>27</v>
      </c>
      <c r="B29" s="18">
        <v>175</v>
      </c>
      <c r="C29" s="18">
        <f>SUMIF(Expenses!$E$2:$E$58,"Misc. Expenses",Expenses!$D$2:$D$58)</f>
        <v>0</v>
      </c>
      <c r="D29" s="18">
        <f t="shared" si="2"/>
        <v>-175</v>
      </c>
    </row>
    <row r="30" spans="1:4" s="17" customFormat="1" ht="13.2" x14ac:dyDescent="0.25">
      <c r="A30" s="19" t="s">
        <v>7</v>
      </c>
      <c r="B30" s="15">
        <f>SUM(B18:B29)</f>
        <v>7500</v>
      </c>
      <c r="C30" s="15">
        <f>SUM(C18:C29)</f>
        <v>5359</v>
      </c>
      <c r="D30" s="15">
        <f>SUM(D18:D29)</f>
        <v>-2141</v>
      </c>
    </row>
    <row r="31" spans="1:4" ht="13.2" x14ac:dyDescent="0.25">
      <c r="A31" s="2"/>
      <c r="B31" s="2"/>
      <c r="C31" s="2"/>
      <c r="D31" s="2"/>
    </row>
    <row r="32" spans="1:4" ht="13.2" x14ac:dyDescent="0.25">
      <c r="A32" s="2"/>
      <c r="B32" s="2"/>
      <c r="C32" s="2"/>
      <c r="D32" s="2"/>
    </row>
    <row r="33" spans="1:4" ht="16.2" x14ac:dyDescent="0.3">
      <c r="A33" s="20" t="s">
        <v>29</v>
      </c>
      <c r="B33" s="21"/>
      <c r="C33" s="21"/>
      <c r="D33" s="21"/>
    </row>
    <row r="34" spans="1:4" ht="13.2" x14ac:dyDescent="0.25">
      <c r="A34" s="2" t="s">
        <v>73</v>
      </c>
      <c r="B34" s="2"/>
      <c r="C34" s="2"/>
      <c r="D34" s="2"/>
    </row>
    <row r="35" spans="1:4" ht="13.2" x14ac:dyDescent="0.25">
      <c r="A35" s="2"/>
      <c r="B35" s="2"/>
      <c r="C35" s="2"/>
      <c r="D35" s="2"/>
    </row>
    <row r="36" spans="1:4" ht="13.2" x14ac:dyDescent="0.25">
      <c r="A36" s="2" t="s">
        <v>74</v>
      </c>
      <c r="B36" s="2"/>
      <c r="C36" s="22">
        <v>8088.18</v>
      </c>
      <c r="D36" s="2"/>
    </row>
    <row r="37" spans="1:4" ht="13.2" x14ac:dyDescent="0.25">
      <c r="A37" s="2" t="s">
        <v>32</v>
      </c>
      <c r="B37" s="2"/>
      <c r="C37" s="22">
        <v>1025</v>
      </c>
      <c r="D37" s="2"/>
    </row>
    <row r="38" spans="1:4" ht="13.2" x14ac:dyDescent="0.25">
      <c r="A38" s="16" t="s">
        <v>33</v>
      </c>
      <c r="B38" s="16"/>
      <c r="C38" s="23">
        <v>525</v>
      </c>
      <c r="D38" s="2"/>
    </row>
    <row r="39" spans="1:4" ht="13.2" x14ac:dyDescent="0.25">
      <c r="A39" s="2" t="s">
        <v>75</v>
      </c>
      <c r="B39" s="2"/>
      <c r="C39" s="22">
        <f>C36+C37-C38</f>
        <v>8588.18</v>
      </c>
      <c r="D39" s="2"/>
    </row>
    <row r="40" spans="1:4" ht="13.2" x14ac:dyDescent="0.25">
      <c r="A40" s="2"/>
      <c r="B40" s="2"/>
      <c r="C40" s="22"/>
      <c r="D40" s="2"/>
    </row>
    <row r="41" spans="1:4" ht="13.2" x14ac:dyDescent="0.25">
      <c r="A41" s="2" t="s">
        <v>30</v>
      </c>
      <c r="B41" s="2"/>
      <c r="C41" s="22">
        <v>100</v>
      </c>
      <c r="D41" s="2"/>
    </row>
    <row r="42" spans="1:4" ht="13.2" x14ac:dyDescent="0.25">
      <c r="A42" s="16" t="s">
        <v>31</v>
      </c>
      <c r="B42" s="16"/>
      <c r="C42" s="23">
        <v>455</v>
      </c>
      <c r="D42" s="2"/>
    </row>
    <row r="43" spans="1:4" ht="13.2" x14ac:dyDescent="0.25">
      <c r="A43" s="2" t="s">
        <v>34</v>
      </c>
      <c r="B43" s="2"/>
      <c r="C43" s="22">
        <f>C39+C41-C42</f>
        <v>8233.18</v>
      </c>
      <c r="D43" s="2"/>
    </row>
    <row r="44" spans="1:4" ht="13.2" x14ac:dyDescent="0.25">
      <c r="A44" s="2"/>
      <c r="B44" s="2"/>
      <c r="C44" s="22"/>
      <c r="D44" s="2"/>
    </row>
    <row r="45" spans="1:4" ht="13.2" x14ac:dyDescent="0.25">
      <c r="A45" s="2"/>
      <c r="B45" s="2"/>
      <c r="C45" s="22"/>
      <c r="D45" s="2"/>
    </row>
    <row r="46" spans="1:4" ht="13.2" x14ac:dyDescent="0.25">
      <c r="A46" s="2"/>
      <c r="B46" s="2"/>
      <c r="C46" s="2"/>
      <c r="D46" s="2"/>
    </row>
    <row r="47" spans="1:4" ht="13.2" x14ac:dyDescent="0.25">
      <c r="A47" s="2"/>
      <c r="B47" s="2"/>
      <c r="C47" s="2"/>
      <c r="D47" s="2"/>
    </row>
    <row r="48" spans="1:4" ht="13.2" x14ac:dyDescent="0.25">
      <c r="A48" s="2"/>
      <c r="B48" s="2"/>
      <c r="C48" s="2"/>
      <c r="D48" s="2"/>
    </row>
    <row r="49" spans="1:4" ht="13.2" x14ac:dyDescent="0.25">
      <c r="A49" s="2"/>
      <c r="B49" s="2"/>
      <c r="C49" s="2"/>
      <c r="D49" s="2"/>
    </row>
    <row r="50" spans="1:4" ht="13.2" x14ac:dyDescent="0.25">
      <c r="A50" s="2"/>
      <c r="B50" s="2"/>
      <c r="C50" s="2"/>
      <c r="D50" s="2"/>
    </row>
  </sheetData>
  <mergeCells count="1">
    <mergeCell ref="A1:C1"/>
  </mergeCells>
  <printOptions horizontalCentered="1" gridLines="1"/>
  <pageMargins left="0.2" right="0.2" top="0.75" bottom="0.75" header="0" footer="0"/>
  <pageSetup pageOrder="overThenDown" orientation="portrait" cellComments="atEnd" r:id="rId1"/>
  <rowBreaks count="1" manualBreakCount="1">
    <brk id="30" max="3" man="1"/>
  </rowBreaks>
  <colBreaks count="1" manualBreakCount="1">
    <brk id="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  <outlinePr summaryBelow="0" summaryRight="0"/>
  </sheetPr>
  <dimension ref="A1:F60"/>
  <sheetViews>
    <sheetView zoomScaleNormal="100" workbookViewId="0">
      <selection activeCell="A18" sqref="A18"/>
    </sheetView>
  </sheetViews>
  <sheetFormatPr defaultColWidth="14.44140625" defaultRowHeight="15.75" customHeight="1" x14ac:dyDescent="0.25"/>
  <cols>
    <col min="2" max="2" width="30.77734375" customWidth="1"/>
    <col min="3" max="3" width="18" customWidth="1"/>
    <col min="4" max="4" width="21.88671875" customWidth="1"/>
    <col min="5" max="5" width="49.6640625" customWidth="1"/>
  </cols>
  <sheetData>
    <row r="1" spans="1:6" s="33" customFormat="1" ht="15.75" customHeight="1" x14ac:dyDescent="0.25">
      <c r="A1" s="31" t="s">
        <v>8</v>
      </c>
      <c r="B1" s="31" t="s">
        <v>36</v>
      </c>
      <c r="C1" s="32" t="s">
        <v>9</v>
      </c>
      <c r="D1" s="32" t="s">
        <v>37</v>
      </c>
      <c r="E1" s="31" t="s">
        <v>10</v>
      </c>
    </row>
    <row r="2" spans="1:6" ht="15.75" customHeight="1" x14ac:dyDescent="0.25">
      <c r="A2" s="6">
        <v>44774</v>
      </c>
      <c r="B2" s="6" t="s">
        <v>39</v>
      </c>
      <c r="C2" s="5">
        <v>300</v>
      </c>
      <c r="D2" s="5" t="s">
        <v>17</v>
      </c>
    </row>
    <row r="3" spans="1:6" ht="15.75" customHeight="1" x14ac:dyDescent="0.25">
      <c r="A3" s="6">
        <v>44798</v>
      </c>
      <c r="B3" s="6" t="s">
        <v>39</v>
      </c>
      <c r="C3" s="5">
        <v>500</v>
      </c>
      <c r="D3" s="5" t="s">
        <v>17</v>
      </c>
      <c r="F3" s="2"/>
    </row>
    <row r="4" spans="1:6" ht="15.75" customHeight="1" x14ac:dyDescent="0.25">
      <c r="A4" s="6">
        <v>44799</v>
      </c>
      <c r="B4" s="6" t="s">
        <v>11</v>
      </c>
      <c r="C4" s="5">
        <v>600</v>
      </c>
      <c r="D4" s="5" t="s">
        <v>41</v>
      </c>
      <c r="E4" s="30" t="s">
        <v>56</v>
      </c>
      <c r="F4" s="2"/>
    </row>
    <row r="5" spans="1:6" ht="15.75" customHeight="1" x14ac:dyDescent="0.25">
      <c r="A5" s="6">
        <v>44803</v>
      </c>
      <c r="B5" s="6" t="s">
        <v>42</v>
      </c>
      <c r="C5" s="5">
        <v>250</v>
      </c>
      <c r="D5" s="5" t="s">
        <v>18</v>
      </c>
      <c r="E5" s="30" t="s">
        <v>44</v>
      </c>
      <c r="F5" s="2"/>
    </row>
    <row r="6" spans="1:6" ht="15.75" customHeight="1" x14ac:dyDescent="0.25">
      <c r="A6" s="6">
        <v>44805</v>
      </c>
      <c r="B6" s="6" t="s">
        <v>39</v>
      </c>
      <c r="C6" s="5">
        <v>500</v>
      </c>
      <c r="D6" s="5" t="s">
        <v>17</v>
      </c>
      <c r="F6" s="2"/>
    </row>
    <row r="7" spans="1:6" ht="15.75" customHeight="1" x14ac:dyDescent="0.25">
      <c r="A7" s="6">
        <v>44807</v>
      </c>
      <c r="B7" s="6" t="s">
        <v>42</v>
      </c>
      <c r="C7" s="5">
        <v>100</v>
      </c>
      <c r="D7" s="5" t="s">
        <v>18</v>
      </c>
      <c r="E7" s="30" t="s">
        <v>45</v>
      </c>
      <c r="F7" s="2"/>
    </row>
    <row r="8" spans="1:6" ht="15.75" customHeight="1" x14ac:dyDescent="0.25">
      <c r="A8" s="6">
        <v>44809</v>
      </c>
      <c r="B8" s="6" t="s">
        <v>40</v>
      </c>
      <c r="C8" s="5">
        <v>1000</v>
      </c>
      <c r="D8" s="5" t="s">
        <v>17</v>
      </c>
      <c r="E8" s="4"/>
      <c r="F8" s="14"/>
    </row>
    <row r="9" spans="1:6" ht="15.75" customHeight="1" x14ac:dyDescent="0.25">
      <c r="A9" s="6">
        <v>44809</v>
      </c>
      <c r="B9" s="6" t="s">
        <v>42</v>
      </c>
      <c r="C9" s="5">
        <v>250</v>
      </c>
      <c r="D9" s="5" t="s">
        <v>18</v>
      </c>
      <c r="E9" s="4" t="s">
        <v>44</v>
      </c>
      <c r="F9" s="14"/>
    </row>
    <row r="10" spans="1:6" ht="15.75" customHeight="1" x14ac:dyDescent="0.25">
      <c r="A10" s="6">
        <v>44814</v>
      </c>
      <c r="B10" s="6" t="s">
        <v>39</v>
      </c>
      <c r="C10" s="5">
        <v>1000</v>
      </c>
      <c r="D10" s="5" t="s">
        <v>17</v>
      </c>
      <c r="F10" s="2"/>
    </row>
    <row r="11" spans="1:6" ht="15.75" customHeight="1" x14ac:dyDescent="0.25">
      <c r="A11" s="6">
        <v>44819</v>
      </c>
      <c r="B11" s="6" t="s">
        <v>40</v>
      </c>
      <c r="C11" s="5">
        <v>1000</v>
      </c>
      <c r="D11" s="5" t="s">
        <v>17</v>
      </c>
      <c r="E11" s="4"/>
      <c r="F11" s="2"/>
    </row>
    <row r="12" spans="1:6" ht="15.75" customHeight="1" x14ac:dyDescent="0.25">
      <c r="A12" s="6">
        <v>44820</v>
      </c>
      <c r="B12" s="6" t="s">
        <v>48</v>
      </c>
      <c r="C12" s="5">
        <v>100</v>
      </c>
      <c r="D12" s="5" t="s">
        <v>38</v>
      </c>
      <c r="F12" s="14"/>
    </row>
    <row r="13" spans="1:6" ht="15.75" customHeight="1" x14ac:dyDescent="0.25">
      <c r="A13" s="6">
        <v>44834</v>
      </c>
      <c r="B13" s="6" t="s">
        <v>47</v>
      </c>
      <c r="C13" s="5">
        <v>250</v>
      </c>
      <c r="D13" s="5" t="s">
        <v>38</v>
      </c>
      <c r="F13" s="14"/>
    </row>
    <row r="14" spans="1:6" ht="15.75" customHeight="1" x14ac:dyDescent="0.25">
      <c r="A14" s="6">
        <v>44849</v>
      </c>
      <c r="B14" s="6" t="s">
        <v>46</v>
      </c>
      <c r="C14" s="5">
        <v>150</v>
      </c>
      <c r="D14" s="5" t="s">
        <v>38</v>
      </c>
      <c r="F14" s="14"/>
    </row>
    <row r="15" spans="1:6" ht="15.75" customHeight="1" x14ac:dyDescent="0.25">
      <c r="A15" s="6">
        <v>44866</v>
      </c>
      <c r="B15" s="6" t="s">
        <v>47</v>
      </c>
      <c r="C15" s="5">
        <v>200</v>
      </c>
      <c r="D15" s="5" t="s">
        <v>38</v>
      </c>
      <c r="F15" s="14"/>
    </row>
    <row r="16" spans="1:6" ht="15.75" customHeight="1" x14ac:dyDescent="0.25">
      <c r="A16" s="6">
        <v>44566</v>
      </c>
      <c r="B16" s="6" t="s">
        <v>4</v>
      </c>
      <c r="C16" s="5">
        <v>60</v>
      </c>
      <c r="D16" s="5" t="s">
        <v>4</v>
      </c>
      <c r="E16" s="4"/>
    </row>
    <row r="17" spans="1:5" ht="15.75" customHeight="1" x14ac:dyDescent="0.25">
      <c r="A17" s="6">
        <v>44597</v>
      </c>
      <c r="B17" s="6" t="s">
        <v>46</v>
      </c>
      <c r="C17" s="5">
        <v>300</v>
      </c>
      <c r="D17" s="5" t="s">
        <v>38</v>
      </c>
      <c r="E17" s="4"/>
    </row>
    <row r="18" spans="1:5" ht="15.75" customHeight="1" x14ac:dyDescent="0.25">
      <c r="A18" s="6"/>
      <c r="B18" s="6"/>
      <c r="C18" s="5"/>
      <c r="D18" s="5"/>
      <c r="E18" s="4"/>
    </row>
    <row r="19" spans="1:5" ht="15.75" customHeight="1" x14ac:dyDescent="0.25">
      <c r="A19" s="6"/>
      <c r="B19" s="6"/>
      <c r="C19" s="5"/>
      <c r="D19" s="5"/>
    </row>
    <row r="20" spans="1:5" ht="15.75" customHeight="1" x14ac:dyDescent="0.25">
      <c r="A20" s="6"/>
      <c r="B20" s="6"/>
      <c r="C20" s="5"/>
      <c r="D20" s="5"/>
    </row>
    <row r="21" spans="1:5" ht="15.75" customHeight="1" x14ac:dyDescent="0.25">
      <c r="A21" s="6"/>
      <c r="B21" s="6"/>
      <c r="C21" s="5"/>
      <c r="D21" s="5"/>
      <c r="E21" s="4"/>
    </row>
    <row r="22" spans="1:5" ht="15.75" customHeight="1" x14ac:dyDescent="0.25">
      <c r="A22" s="6"/>
      <c r="B22" s="6"/>
      <c r="C22" s="5"/>
      <c r="D22" s="5"/>
    </row>
    <row r="23" spans="1:5" ht="15.75" customHeight="1" x14ac:dyDescent="0.25">
      <c r="A23" s="6"/>
      <c r="B23" s="6"/>
      <c r="C23" s="5"/>
      <c r="D23" s="5"/>
    </row>
    <row r="24" spans="1:5" ht="15.75" customHeight="1" x14ac:dyDescent="0.25">
      <c r="A24" s="6"/>
      <c r="B24" s="6"/>
      <c r="C24" s="5"/>
      <c r="D24" s="5"/>
    </row>
    <row r="25" spans="1:5" ht="15.75" customHeight="1" x14ac:dyDescent="0.25">
      <c r="A25" s="6"/>
      <c r="B25" s="6"/>
      <c r="C25" s="5"/>
      <c r="D25" s="5"/>
    </row>
    <row r="26" spans="1:5" ht="15.75" customHeight="1" x14ac:dyDescent="0.25">
      <c r="A26" s="6"/>
      <c r="B26" s="6"/>
      <c r="C26" s="5"/>
      <c r="D26" s="5"/>
    </row>
    <row r="27" spans="1:5" ht="15.75" customHeight="1" x14ac:dyDescent="0.25">
      <c r="A27" s="6"/>
      <c r="B27" s="6"/>
      <c r="C27" s="5"/>
      <c r="D27" s="5"/>
      <c r="E27" s="4"/>
    </row>
    <row r="28" spans="1:5" ht="15.75" customHeight="1" x14ac:dyDescent="0.25">
      <c r="A28" s="6"/>
      <c r="B28" s="6"/>
      <c r="C28" s="5"/>
      <c r="D28" s="5"/>
    </row>
    <row r="29" spans="1:5" ht="13.2" x14ac:dyDescent="0.25">
      <c r="A29" s="6"/>
      <c r="B29" s="6"/>
      <c r="C29" s="5"/>
      <c r="D29" s="5"/>
    </row>
    <row r="30" spans="1:5" ht="13.2" x14ac:dyDescent="0.25">
      <c r="A30" s="6"/>
      <c r="B30" s="6"/>
      <c r="C30" s="5"/>
      <c r="D30" s="5"/>
    </row>
    <row r="31" spans="1:5" ht="13.2" x14ac:dyDescent="0.25">
      <c r="A31" s="6"/>
      <c r="B31" s="6"/>
      <c r="C31" s="5"/>
      <c r="D31" s="5"/>
    </row>
    <row r="32" spans="1:5" ht="13.2" x14ac:dyDescent="0.25">
      <c r="A32" s="6"/>
      <c r="B32" s="6"/>
      <c r="C32" s="5"/>
      <c r="D32" s="5"/>
    </row>
    <row r="33" spans="1:4" ht="13.2" x14ac:dyDescent="0.25">
      <c r="A33" s="6"/>
      <c r="B33" s="6"/>
      <c r="C33" s="5"/>
      <c r="D33" s="5"/>
    </row>
    <row r="34" spans="1:4" ht="13.2" x14ac:dyDescent="0.25">
      <c r="A34" s="6"/>
      <c r="B34" s="6"/>
      <c r="C34" s="5"/>
      <c r="D34" s="5"/>
    </row>
    <row r="35" spans="1:4" ht="13.2" x14ac:dyDescent="0.25">
      <c r="A35" s="6"/>
      <c r="B35" s="6"/>
      <c r="C35" s="5"/>
      <c r="D35" s="5"/>
    </row>
    <row r="36" spans="1:4" ht="13.2" x14ac:dyDescent="0.25">
      <c r="A36" s="6"/>
      <c r="B36" s="6"/>
      <c r="C36" s="5"/>
      <c r="D36" s="5"/>
    </row>
    <row r="37" spans="1:4" ht="13.2" x14ac:dyDescent="0.25">
      <c r="A37" s="6"/>
      <c r="B37" s="6"/>
      <c r="C37" s="5"/>
      <c r="D37" s="5"/>
    </row>
    <row r="38" spans="1:4" ht="13.2" x14ac:dyDescent="0.25">
      <c r="A38" s="6"/>
      <c r="B38" s="6"/>
      <c r="C38" s="5"/>
      <c r="D38" s="5"/>
    </row>
    <row r="39" spans="1:4" ht="13.2" x14ac:dyDescent="0.25">
      <c r="A39" s="6"/>
      <c r="B39" s="6"/>
      <c r="C39" s="5"/>
      <c r="D39" s="5"/>
    </row>
    <row r="40" spans="1:4" ht="13.2" x14ac:dyDescent="0.25">
      <c r="A40" s="6"/>
      <c r="B40" s="6"/>
      <c r="C40" s="5"/>
      <c r="D40" s="5"/>
    </row>
    <row r="41" spans="1:4" ht="13.2" x14ac:dyDescent="0.25">
      <c r="A41" s="6"/>
      <c r="B41" s="6"/>
      <c r="C41" s="5"/>
      <c r="D41" s="5"/>
    </row>
    <row r="42" spans="1:4" ht="13.2" x14ac:dyDescent="0.25">
      <c r="A42" s="6"/>
      <c r="B42" s="6"/>
      <c r="C42" s="5"/>
      <c r="D42" s="5"/>
    </row>
    <row r="43" spans="1:4" ht="13.2" x14ac:dyDescent="0.25">
      <c r="A43" s="6"/>
      <c r="B43" s="6"/>
      <c r="C43" s="5"/>
      <c r="D43" s="5"/>
    </row>
    <row r="44" spans="1:4" ht="13.2" x14ac:dyDescent="0.25">
      <c r="A44" s="6"/>
      <c r="B44" s="6"/>
      <c r="C44" s="5"/>
      <c r="D44" s="5"/>
    </row>
    <row r="45" spans="1:4" ht="13.2" x14ac:dyDescent="0.25">
      <c r="A45" s="6"/>
      <c r="B45" s="6"/>
      <c r="C45" s="5"/>
      <c r="D45" s="5"/>
    </row>
    <row r="46" spans="1:4" ht="13.2" x14ac:dyDescent="0.25">
      <c r="A46" s="6"/>
      <c r="B46" s="6"/>
      <c r="C46" s="5"/>
      <c r="D46" s="5"/>
    </row>
    <row r="47" spans="1:4" ht="13.2" x14ac:dyDescent="0.25">
      <c r="A47" s="6"/>
      <c r="B47" s="6"/>
      <c r="C47" s="5"/>
      <c r="D47" s="5"/>
    </row>
    <row r="48" spans="1:4" ht="13.2" x14ac:dyDescent="0.25">
      <c r="A48" s="6"/>
      <c r="B48" s="6"/>
      <c r="C48" s="5"/>
      <c r="D48" s="5"/>
    </row>
    <row r="49" spans="1:4" ht="13.2" x14ac:dyDescent="0.25">
      <c r="A49" s="6"/>
      <c r="B49" s="6"/>
      <c r="C49" s="5"/>
      <c r="D49" s="5"/>
    </row>
    <row r="50" spans="1:4" ht="13.2" x14ac:dyDescent="0.25">
      <c r="A50" s="6"/>
      <c r="B50" s="6"/>
      <c r="C50" s="5"/>
      <c r="D50" s="5"/>
    </row>
    <row r="51" spans="1:4" ht="13.2" x14ac:dyDescent="0.25">
      <c r="A51" s="6"/>
      <c r="B51" s="6"/>
      <c r="C51" s="5"/>
      <c r="D51" s="5"/>
    </row>
    <row r="52" spans="1:4" ht="13.2" x14ac:dyDescent="0.25">
      <c r="A52" s="6"/>
      <c r="B52" s="6"/>
      <c r="C52" s="5"/>
      <c r="D52" s="5"/>
    </row>
    <row r="53" spans="1:4" ht="13.2" x14ac:dyDescent="0.25">
      <c r="A53" s="6"/>
      <c r="B53" s="6"/>
      <c r="C53" s="5"/>
      <c r="D53" s="5"/>
    </row>
    <row r="54" spans="1:4" ht="13.2" x14ac:dyDescent="0.25">
      <c r="A54" s="6"/>
      <c r="B54" s="6"/>
      <c r="C54" s="5"/>
      <c r="D54" s="5"/>
    </row>
    <row r="55" spans="1:4" ht="13.2" x14ac:dyDescent="0.25">
      <c r="A55" s="6"/>
      <c r="B55" s="6"/>
      <c r="C55" s="5"/>
      <c r="D55" s="5"/>
    </row>
    <row r="56" spans="1:4" ht="13.2" x14ac:dyDescent="0.25">
      <c r="A56" s="6"/>
      <c r="B56" s="6"/>
      <c r="C56" s="5"/>
      <c r="D56" s="5"/>
    </row>
    <row r="57" spans="1:4" ht="13.2" x14ac:dyDescent="0.25">
      <c r="A57" s="6"/>
      <c r="B57" s="6"/>
      <c r="C57" s="5"/>
      <c r="D57" s="5"/>
    </row>
    <row r="58" spans="1:4" ht="13.2" x14ac:dyDescent="0.25">
      <c r="A58" s="6"/>
      <c r="B58" s="6"/>
      <c r="C58" s="5"/>
      <c r="D58" s="5"/>
    </row>
    <row r="59" spans="1:4" ht="13.2" x14ac:dyDescent="0.25">
      <c r="A59" s="6"/>
      <c r="B59" s="6"/>
      <c r="C59" s="5"/>
      <c r="D59" s="5"/>
    </row>
    <row r="60" spans="1:4" ht="13.2" x14ac:dyDescent="0.25"/>
  </sheetData>
  <autoFilter ref="A1:E1" xr:uid="{00000000-0009-0000-0000-000001000000}"/>
  <dataValidations count="1">
    <dataValidation type="list" allowBlank="1" showInputMessage="1" showErrorMessage="1" sqref="F3:F15" xr:uid="{35C6FB7A-3ABA-4E48-AA3C-720A8E3405F0}">
      <formula1>$F$3:$F$13</formula1>
    </dataValidation>
  </dataValidations>
  <printOptions horizontalCentered="1" gridLines="1"/>
  <pageMargins left="0.7" right="0.7" top="0.75" bottom="0.75" header="0" footer="0"/>
  <pageSetup scale="56" pageOrder="overThenDown" orientation="portrait" cellComments="atEnd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BA39FCB-B5C3-42C3-9E85-CC1D4783FFEA}">
          <x14:formula1>
            <xm:f>Summary!$A$7:$A$12</xm:f>
          </x14:formula1>
          <xm:sqref>D1:D1048576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outlinePr summaryBelow="0" summaryRight="0"/>
  </sheetPr>
  <dimension ref="A1:F58"/>
  <sheetViews>
    <sheetView zoomScaleNormal="100" workbookViewId="0">
      <selection activeCell="A17" sqref="A17"/>
    </sheetView>
  </sheetViews>
  <sheetFormatPr defaultColWidth="14.44140625" defaultRowHeight="15.75" customHeight="1" x14ac:dyDescent="0.25"/>
  <cols>
    <col min="2" max="2" width="14.44140625" style="37"/>
    <col min="3" max="3" width="34.88671875" bestFit="1" customWidth="1"/>
    <col min="4" max="4" width="18" customWidth="1"/>
    <col min="5" max="5" width="34.88671875" bestFit="1" customWidth="1"/>
    <col min="6" max="6" width="49.6640625" customWidth="1"/>
  </cols>
  <sheetData>
    <row r="1" spans="1:6" s="33" customFormat="1" ht="15.75" customHeight="1" x14ac:dyDescent="0.25">
      <c r="A1" s="31" t="s">
        <v>8</v>
      </c>
      <c r="B1" s="34" t="s">
        <v>12</v>
      </c>
      <c r="C1" s="31" t="s">
        <v>13</v>
      </c>
      <c r="D1" s="31" t="s">
        <v>9</v>
      </c>
      <c r="E1" s="31" t="s">
        <v>14</v>
      </c>
      <c r="F1" s="31" t="s">
        <v>10</v>
      </c>
    </row>
    <row r="2" spans="1:6" ht="15.75" customHeight="1" x14ac:dyDescent="0.25">
      <c r="A2" s="6">
        <v>44798</v>
      </c>
      <c r="B2" s="35">
        <v>122</v>
      </c>
      <c r="C2" s="4" t="s">
        <v>49</v>
      </c>
      <c r="D2" s="5">
        <v>500</v>
      </c>
      <c r="E2" s="5" t="s">
        <v>17</v>
      </c>
      <c r="F2" s="4" t="s">
        <v>50</v>
      </c>
    </row>
    <row r="3" spans="1:6" ht="15.75" customHeight="1" x14ac:dyDescent="0.25">
      <c r="A3" s="6">
        <v>44799</v>
      </c>
      <c r="B3" s="35">
        <v>123</v>
      </c>
      <c r="C3" s="4" t="s">
        <v>51</v>
      </c>
      <c r="D3" s="5">
        <v>450</v>
      </c>
      <c r="E3" s="5" t="s">
        <v>21</v>
      </c>
      <c r="F3" s="4" t="s">
        <v>52</v>
      </c>
    </row>
    <row r="4" spans="1:6" ht="15.75" customHeight="1" x14ac:dyDescent="0.25">
      <c r="A4" s="6">
        <v>44803</v>
      </c>
      <c r="B4" s="35">
        <v>124</v>
      </c>
      <c r="C4" s="4" t="s">
        <v>69</v>
      </c>
      <c r="D4" s="5">
        <v>180</v>
      </c>
      <c r="E4" s="5" t="s">
        <v>26</v>
      </c>
      <c r="F4" s="4" t="s">
        <v>70</v>
      </c>
    </row>
    <row r="5" spans="1:6" ht="15.75" customHeight="1" x14ac:dyDescent="0.25">
      <c r="A5" s="6">
        <v>44819</v>
      </c>
      <c r="B5" s="35">
        <v>125</v>
      </c>
      <c r="C5" s="4" t="s">
        <v>53</v>
      </c>
      <c r="D5" s="5">
        <v>1000</v>
      </c>
      <c r="E5" s="5" t="s">
        <v>17</v>
      </c>
      <c r="F5" s="4" t="s">
        <v>54</v>
      </c>
    </row>
    <row r="6" spans="1:6" ht="15.75" customHeight="1" x14ac:dyDescent="0.25">
      <c r="A6" s="6">
        <v>44820</v>
      </c>
      <c r="B6" s="35">
        <v>126</v>
      </c>
      <c r="C6" s="4" t="s">
        <v>55</v>
      </c>
      <c r="D6" s="5">
        <v>259</v>
      </c>
      <c r="E6" s="5" t="s">
        <v>41</v>
      </c>
      <c r="F6" s="4" t="s">
        <v>57</v>
      </c>
    </row>
    <row r="7" spans="1:6" ht="15.75" customHeight="1" x14ac:dyDescent="0.25">
      <c r="A7" s="6">
        <v>44805</v>
      </c>
      <c r="B7" s="35" t="s">
        <v>15</v>
      </c>
      <c r="C7" s="4" t="s">
        <v>16</v>
      </c>
      <c r="D7" s="5">
        <v>175</v>
      </c>
      <c r="E7" s="5" t="s">
        <v>43</v>
      </c>
      <c r="F7" s="4" t="s">
        <v>44</v>
      </c>
    </row>
    <row r="8" spans="1:6" ht="15.75" customHeight="1" x14ac:dyDescent="0.25">
      <c r="A8" s="6">
        <v>44807</v>
      </c>
      <c r="B8" s="35" t="s">
        <v>15</v>
      </c>
      <c r="C8" s="4" t="s">
        <v>16</v>
      </c>
      <c r="D8" s="5">
        <v>70</v>
      </c>
      <c r="E8" s="5" t="s">
        <v>43</v>
      </c>
      <c r="F8" s="4" t="s">
        <v>45</v>
      </c>
    </row>
    <row r="9" spans="1:6" ht="15.75" customHeight="1" x14ac:dyDescent="0.25">
      <c r="A9" s="6">
        <v>44808</v>
      </c>
      <c r="B9" s="35" t="s">
        <v>15</v>
      </c>
      <c r="C9" s="4" t="s">
        <v>16</v>
      </c>
      <c r="D9" s="5">
        <v>175</v>
      </c>
      <c r="E9" s="5" t="s">
        <v>43</v>
      </c>
      <c r="F9" s="4" t="s">
        <v>44</v>
      </c>
    </row>
    <row r="10" spans="1:6" ht="15.75" customHeight="1" x14ac:dyDescent="0.25">
      <c r="A10" s="6">
        <v>44819</v>
      </c>
      <c r="B10" s="35">
        <v>127</v>
      </c>
      <c r="C10" s="4" t="s">
        <v>58</v>
      </c>
      <c r="D10" s="5">
        <v>50</v>
      </c>
      <c r="E10" s="5" t="s">
        <v>28</v>
      </c>
      <c r="F10" s="4" t="s">
        <v>59</v>
      </c>
    </row>
    <row r="11" spans="1:6" ht="15.75" customHeight="1" x14ac:dyDescent="0.25">
      <c r="A11" s="7">
        <v>44834</v>
      </c>
      <c r="B11" s="35">
        <v>128</v>
      </c>
      <c r="C11" s="4" t="s">
        <v>60</v>
      </c>
      <c r="D11" s="5">
        <v>500</v>
      </c>
      <c r="E11" s="5" t="s">
        <v>22</v>
      </c>
      <c r="F11" s="4" t="s">
        <v>61</v>
      </c>
    </row>
    <row r="12" spans="1:6" ht="15.75" customHeight="1" x14ac:dyDescent="0.25">
      <c r="A12" s="7">
        <v>44834</v>
      </c>
      <c r="B12" s="36">
        <v>129</v>
      </c>
      <c r="C12" s="8" t="s">
        <v>63</v>
      </c>
      <c r="D12" s="9">
        <v>50</v>
      </c>
      <c r="E12" s="9" t="s">
        <v>23</v>
      </c>
      <c r="F12" s="4" t="s">
        <v>23</v>
      </c>
    </row>
    <row r="13" spans="1:6" ht="15.75" customHeight="1" x14ac:dyDescent="0.25">
      <c r="A13" s="7">
        <v>44849</v>
      </c>
      <c r="B13" s="36">
        <v>130</v>
      </c>
      <c r="C13" s="8" t="s">
        <v>24</v>
      </c>
      <c r="D13" s="9">
        <v>50</v>
      </c>
      <c r="E13" s="9" t="s">
        <v>24</v>
      </c>
      <c r="F13" s="8" t="s">
        <v>64</v>
      </c>
    </row>
    <row r="14" spans="1:6" ht="15.75" customHeight="1" x14ac:dyDescent="0.25">
      <c r="A14" s="7">
        <v>44880</v>
      </c>
      <c r="B14" s="36">
        <v>131</v>
      </c>
      <c r="C14" s="8" t="s">
        <v>65</v>
      </c>
      <c r="D14" s="9">
        <v>700</v>
      </c>
      <c r="E14" s="9" t="s">
        <v>25</v>
      </c>
      <c r="F14" s="4" t="s">
        <v>66</v>
      </c>
    </row>
    <row r="15" spans="1:6" ht="15.75" customHeight="1" x14ac:dyDescent="0.25">
      <c r="A15" s="7">
        <v>44910</v>
      </c>
      <c r="B15" s="36">
        <v>132</v>
      </c>
      <c r="C15" s="8" t="s">
        <v>67</v>
      </c>
      <c r="D15" s="9">
        <v>500</v>
      </c>
      <c r="E15" s="9" t="s">
        <v>25</v>
      </c>
      <c r="F15" s="4" t="s">
        <v>68</v>
      </c>
    </row>
    <row r="16" spans="1:6" ht="15.75" customHeight="1" x14ac:dyDescent="0.25">
      <c r="A16" s="7">
        <v>44571</v>
      </c>
      <c r="B16" s="36">
        <v>133</v>
      </c>
      <c r="C16" s="8" t="s">
        <v>71</v>
      </c>
      <c r="D16" s="9">
        <v>700</v>
      </c>
      <c r="E16" s="9" t="s">
        <v>22</v>
      </c>
      <c r="F16" s="4" t="s">
        <v>62</v>
      </c>
    </row>
    <row r="17" spans="1:6" ht="15.75" customHeight="1" x14ac:dyDescent="0.25">
      <c r="A17" s="7"/>
      <c r="B17" s="36"/>
      <c r="C17" s="8"/>
      <c r="D17" s="9"/>
      <c r="E17" s="9"/>
      <c r="F17" s="4"/>
    </row>
    <row r="18" spans="1:6" ht="15.75" customHeight="1" x14ac:dyDescent="0.25">
      <c r="A18" s="7"/>
      <c r="B18" s="36"/>
      <c r="C18" s="8"/>
      <c r="D18" s="9"/>
      <c r="E18" s="9"/>
      <c r="F18" s="4"/>
    </row>
    <row r="19" spans="1:6" ht="15.75" customHeight="1" x14ac:dyDescent="0.25">
      <c r="A19" s="6"/>
      <c r="B19" s="35"/>
      <c r="C19" s="4"/>
      <c r="D19" s="5"/>
      <c r="E19" s="5"/>
    </row>
    <row r="20" spans="1:6" ht="15.75" customHeight="1" x14ac:dyDescent="0.25">
      <c r="A20" s="6"/>
      <c r="B20" s="35"/>
      <c r="C20" s="4"/>
      <c r="D20" s="5"/>
      <c r="E20" s="5"/>
    </row>
    <row r="21" spans="1:6" ht="15.75" customHeight="1" x14ac:dyDescent="0.25">
      <c r="A21" s="6"/>
      <c r="B21" s="35"/>
      <c r="C21" s="4"/>
      <c r="D21" s="5"/>
      <c r="E21" s="5"/>
    </row>
    <row r="22" spans="1:6" ht="15.75" customHeight="1" x14ac:dyDescent="0.25">
      <c r="A22" s="6"/>
      <c r="B22" s="35"/>
      <c r="C22" s="4"/>
      <c r="D22" s="5"/>
      <c r="E22" s="5"/>
    </row>
    <row r="23" spans="1:6" ht="15.75" customHeight="1" x14ac:dyDescent="0.25">
      <c r="A23" s="6"/>
      <c r="B23" s="35"/>
      <c r="C23" s="4"/>
      <c r="D23" s="5"/>
      <c r="E23" s="5"/>
    </row>
    <row r="24" spans="1:6" ht="15.75" customHeight="1" x14ac:dyDescent="0.25">
      <c r="A24" s="6"/>
      <c r="B24" s="35"/>
      <c r="C24" s="4"/>
      <c r="D24" s="5"/>
      <c r="E24" s="5"/>
    </row>
    <row r="25" spans="1:6" ht="15.75" customHeight="1" x14ac:dyDescent="0.25">
      <c r="A25" s="6"/>
      <c r="B25" s="35"/>
      <c r="C25" s="4"/>
      <c r="D25" s="5"/>
      <c r="E25" s="5"/>
    </row>
    <row r="26" spans="1:6" ht="13.2" x14ac:dyDescent="0.25">
      <c r="A26" s="6"/>
      <c r="B26" s="35"/>
      <c r="C26" s="4"/>
      <c r="D26" s="5"/>
      <c r="E26" s="5"/>
    </row>
    <row r="27" spans="1:6" ht="13.2" x14ac:dyDescent="0.25">
      <c r="A27" s="6"/>
      <c r="B27" s="35"/>
      <c r="C27" s="4"/>
      <c r="D27" s="5"/>
      <c r="E27" s="5"/>
    </row>
    <row r="28" spans="1:6" ht="13.2" x14ac:dyDescent="0.25">
      <c r="A28" s="6"/>
      <c r="B28" s="35"/>
      <c r="C28" s="4"/>
      <c r="D28" s="5"/>
      <c r="E28" s="5"/>
    </row>
    <row r="29" spans="1:6" ht="13.2" x14ac:dyDescent="0.25">
      <c r="A29" s="6"/>
      <c r="B29" s="35"/>
      <c r="C29" s="4"/>
      <c r="D29" s="5"/>
      <c r="E29" s="5"/>
    </row>
    <row r="30" spans="1:6" ht="13.2" x14ac:dyDescent="0.25">
      <c r="A30" s="6"/>
      <c r="B30" s="35"/>
      <c r="C30" s="4"/>
      <c r="D30" s="5"/>
      <c r="E30" s="5"/>
    </row>
    <row r="31" spans="1:6" ht="13.2" x14ac:dyDescent="0.25">
      <c r="A31" s="6"/>
      <c r="B31" s="35"/>
      <c r="C31" s="4"/>
      <c r="D31" s="5"/>
      <c r="E31" s="5"/>
    </row>
    <row r="32" spans="1:6" ht="13.2" x14ac:dyDescent="0.25">
      <c r="A32" s="6"/>
      <c r="B32" s="35"/>
      <c r="C32" s="4"/>
      <c r="D32" s="5"/>
      <c r="E32" s="5"/>
    </row>
    <row r="33" spans="1:5" ht="13.2" x14ac:dyDescent="0.25">
      <c r="A33" s="6"/>
      <c r="D33" s="5"/>
      <c r="E33" s="5"/>
    </row>
    <row r="34" spans="1:5" ht="13.2" x14ac:dyDescent="0.25">
      <c r="A34" s="6"/>
      <c r="D34" s="5"/>
      <c r="E34" s="5"/>
    </row>
    <row r="35" spans="1:5" ht="13.2" x14ac:dyDescent="0.25">
      <c r="A35" s="6"/>
      <c r="D35" s="5"/>
      <c r="E35" s="5"/>
    </row>
    <row r="36" spans="1:5" ht="13.2" x14ac:dyDescent="0.25">
      <c r="A36" s="6"/>
      <c r="D36" s="5"/>
      <c r="E36" s="5"/>
    </row>
    <row r="37" spans="1:5" ht="13.2" x14ac:dyDescent="0.25">
      <c r="A37" s="6"/>
      <c r="D37" s="5"/>
      <c r="E37" s="5"/>
    </row>
    <row r="38" spans="1:5" ht="13.2" x14ac:dyDescent="0.25">
      <c r="A38" s="6"/>
      <c r="D38" s="5"/>
      <c r="E38" s="5"/>
    </row>
    <row r="39" spans="1:5" ht="13.2" x14ac:dyDescent="0.25">
      <c r="A39" s="6"/>
      <c r="D39" s="5"/>
      <c r="E39" s="5"/>
    </row>
    <row r="40" spans="1:5" ht="13.2" x14ac:dyDescent="0.25">
      <c r="A40" s="6"/>
      <c r="D40" s="5"/>
      <c r="E40" s="5"/>
    </row>
    <row r="41" spans="1:5" ht="13.2" x14ac:dyDescent="0.25">
      <c r="A41" s="6"/>
      <c r="D41" s="5"/>
      <c r="E41" s="5"/>
    </row>
    <row r="42" spans="1:5" ht="13.2" x14ac:dyDescent="0.25">
      <c r="A42" s="6"/>
      <c r="D42" s="5"/>
      <c r="E42" s="5"/>
    </row>
    <row r="43" spans="1:5" ht="13.2" x14ac:dyDescent="0.25">
      <c r="A43" s="6"/>
      <c r="D43" s="5"/>
      <c r="E43" s="5"/>
    </row>
    <row r="44" spans="1:5" ht="13.2" x14ac:dyDescent="0.25">
      <c r="A44" s="6"/>
      <c r="D44" s="5"/>
      <c r="E44" s="5"/>
    </row>
    <row r="45" spans="1:5" ht="13.2" x14ac:dyDescent="0.25">
      <c r="A45" s="6"/>
      <c r="D45" s="5"/>
      <c r="E45" s="5"/>
    </row>
    <row r="46" spans="1:5" ht="13.2" x14ac:dyDescent="0.25">
      <c r="A46" s="6"/>
      <c r="D46" s="5"/>
      <c r="E46" s="5"/>
    </row>
    <row r="47" spans="1:5" ht="13.2" x14ac:dyDescent="0.25">
      <c r="A47" s="6"/>
      <c r="D47" s="5"/>
      <c r="E47" s="5"/>
    </row>
    <row r="48" spans="1:5" ht="13.2" x14ac:dyDescent="0.25">
      <c r="A48" s="6"/>
      <c r="D48" s="5"/>
      <c r="E48" s="5"/>
    </row>
    <row r="49" spans="1:5" ht="13.2" x14ac:dyDescent="0.25">
      <c r="A49" s="6"/>
      <c r="D49" s="5"/>
      <c r="E49" s="5"/>
    </row>
    <row r="50" spans="1:5" ht="13.2" x14ac:dyDescent="0.25">
      <c r="A50" s="6"/>
      <c r="D50" s="5"/>
      <c r="E50" s="5"/>
    </row>
    <row r="51" spans="1:5" ht="13.2" x14ac:dyDescent="0.25">
      <c r="A51" s="6"/>
      <c r="D51" s="5"/>
      <c r="E51" s="5"/>
    </row>
    <row r="52" spans="1:5" ht="13.2" x14ac:dyDescent="0.25">
      <c r="A52" s="6"/>
      <c r="D52" s="5"/>
      <c r="E52" s="5"/>
    </row>
    <row r="53" spans="1:5" ht="13.2" x14ac:dyDescent="0.25">
      <c r="A53" s="6"/>
      <c r="D53" s="5"/>
      <c r="E53" s="5"/>
    </row>
    <row r="54" spans="1:5" ht="13.2" x14ac:dyDescent="0.25">
      <c r="A54" s="6"/>
      <c r="D54" s="5"/>
      <c r="E54" s="5"/>
    </row>
    <row r="55" spans="1:5" ht="13.2" x14ac:dyDescent="0.25">
      <c r="A55" s="6"/>
      <c r="D55" s="5"/>
      <c r="E55" s="5"/>
    </row>
    <row r="56" spans="1:5" ht="13.2" x14ac:dyDescent="0.25">
      <c r="A56" s="6"/>
      <c r="D56" s="5"/>
      <c r="E56" s="5"/>
    </row>
    <row r="57" spans="1:5" ht="13.2" x14ac:dyDescent="0.25">
      <c r="A57" s="6"/>
      <c r="D57" s="5"/>
      <c r="E57" s="5"/>
    </row>
    <row r="58" spans="1:5" ht="13.2" x14ac:dyDescent="0.25">
      <c r="A58" s="6"/>
      <c r="D58" s="5"/>
      <c r="E58" s="5"/>
    </row>
  </sheetData>
  <autoFilter ref="A1:F33" xr:uid="{00000000-0009-0000-0000-000002000000}"/>
  <printOptions horizontalCentered="1" gridLines="1"/>
  <pageMargins left="0.7" right="0.7" top="0.75" bottom="0.75" header="0" footer="0"/>
  <pageSetup scale="62" pageOrder="overThenDown" orientation="portrait" cellComments="atEnd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ABB048E1-D177-4829-A94D-33277C834AF3}">
          <x14:formula1>
            <xm:f>Summary!$A$18:$A$29</xm:f>
          </x14:formula1>
          <xm:sqref>E1:E1048576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Income</vt:lpstr>
      <vt:lpstr>Expenses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Bradley</dc:creator>
  <cp:lastModifiedBy>Megan Hendricks</cp:lastModifiedBy>
  <cp:lastPrinted>2021-05-06T21:34:25Z</cp:lastPrinted>
  <dcterms:created xsi:type="dcterms:W3CDTF">2021-05-06T21:31:40Z</dcterms:created>
  <dcterms:modified xsi:type="dcterms:W3CDTF">2023-12-27T16:17:18Z</dcterms:modified>
</cp:coreProperties>
</file>